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ours\Budgets\Budget 2023-2024\"/>
    </mc:Choice>
  </mc:AlternateContent>
  <xr:revisionPtr revIDLastSave="0" documentId="8_{37702B6F-2E12-420F-A0D8-64D6E7CF2103}" xr6:coauthVersionLast="47" xr6:coauthVersionMax="47" xr10:uidLastSave="{00000000-0000-0000-0000-000000000000}"/>
  <bookViews>
    <workbookView xWindow="-120" yWindow="-120" windowWidth="29040" windowHeight="15720" xr2:uid="{0251FD25-09D7-457F-82A7-E31D97C2EE16}"/>
  </bookViews>
  <sheets>
    <sheet name="Sheet1" sheetId="1" r:id="rId1"/>
  </sheets>
  <externalReferences>
    <externalReference r:id="rId2"/>
  </externalReferences>
  <definedNames>
    <definedName name="EndOfPeriod">[1]Parameters!$I$5</definedName>
    <definedName name="YearEnd">[1]Parameters!$F$2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B23" i="1"/>
  <c r="G10" i="1" l="1"/>
  <c r="B10" i="1"/>
  <c r="F9" i="1"/>
  <c r="D9" i="1"/>
  <c r="E9" i="1" s="1"/>
  <c r="C9" i="1"/>
  <c r="D8" i="1"/>
  <c r="C8" i="1"/>
  <c r="F8" i="1" s="1"/>
  <c r="D7" i="1"/>
  <c r="C7" i="1"/>
  <c r="F7" i="1" s="1"/>
  <c r="D6" i="1"/>
  <c r="C6" i="1"/>
  <c r="F6" i="1" s="1"/>
  <c r="D5" i="1"/>
  <c r="C5" i="1"/>
  <c r="F4" i="1"/>
  <c r="E4" i="1"/>
  <c r="D4" i="1"/>
  <c r="C4" i="1"/>
  <c r="C10" i="1" l="1"/>
  <c r="D10" i="1"/>
  <c r="F5" i="1"/>
  <c r="F10" i="1"/>
  <c r="E6" i="1"/>
  <c r="E8" i="1"/>
  <c r="E7" i="1"/>
  <c r="E5" i="1"/>
  <c r="E10" i="1" l="1"/>
</calcChain>
</file>

<file path=xl/sharedStrings.xml><?xml version="1.0" encoding="utf-8"?>
<sst xmlns="http://schemas.openxmlformats.org/spreadsheetml/2006/main" count="26" uniqueCount="21">
  <si>
    <t>Listings</t>
  </si>
  <si>
    <t>Funds allocated to category inc funds from previous year</t>
  </si>
  <si>
    <t>Budget 2022-2023</t>
  </si>
  <si>
    <t>Grass Cutting/tree/footpath</t>
  </si>
  <si>
    <t>Grants &amp; Donations</t>
  </si>
  <si>
    <t>Hall Hire</t>
  </si>
  <si>
    <t>Contingency</t>
  </si>
  <si>
    <t>Projects/reserves</t>
  </si>
  <si>
    <t>Expenditure</t>
  </si>
  <si>
    <t>Accounting Period to September 2022</t>
  </si>
  <si>
    <t>Funds spent to date</t>
  </si>
  <si>
    <t>Todber 21st September 2022</t>
  </si>
  <si>
    <t>Estimated cost for EOY</t>
  </si>
  <si>
    <t>Grass cutting, Jubilee costs, hall hire and grants</t>
  </si>
  <si>
    <t xml:space="preserve">Reserved contingency </t>
  </si>
  <si>
    <t xml:space="preserve">Reserved for future projects </t>
  </si>
  <si>
    <t>Funds available as the 21st Sep 2022</t>
  </si>
  <si>
    <t>Total funds reserved to the eoy</t>
  </si>
  <si>
    <t>Estimated funds to carry over 2023-24</t>
  </si>
  <si>
    <t>Propsed budget 2023-2024</t>
  </si>
  <si>
    <t>With the underspend of £50.00 I would say you have enough funds to keep the precept at £1560.00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</si>
</sst>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dd\ mmmm\ yyyy"/>
    <numFmt numFmtId="165" formatCode="&quot;£&quot;#,##0"/>
    <numFmt numFmtId="166" formatCode="&quot;£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5" fillId="0" borderId="3" applyNumberFormat="0" applyFill="0" applyAlignment="0" applyProtection="0"/>
  </cellStyleXfs>
  <cellXfs count="18">
    <xf numFmtId="0" fontId="0" fillId="0" borderId="0" xfId="0"/>
    <xf numFmtId="0" fontId="2" fillId="0" borderId="0" xfId="2" quotePrefix="1" applyBorder="1" applyAlignment="1">
      <alignment horizontal="right" vertical="center"/>
    </xf>
    <xf numFmtId="164" fontId="2" fillId="0" borderId="0" xfId="2" applyNumberFormat="1" applyBorder="1" applyAlignment="1">
      <alignment horizontal="left" vertical="center"/>
    </xf>
    <xf numFmtId="0" fontId="3" fillId="2" borderId="4" xfId="3" applyFill="1" applyBorder="1" applyAlignment="1">
      <alignment horizontal="center" vertical="center" wrapText="1"/>
    </xf>
    <xf numFmtId="165" fontId="4" fillId="2" borderId="4" xfId="3" applyNumberFormat="1" applyFont="1" applyFill="1" applyBorder="1" applyAlignment="1">
      <alignment horizontal="center" vertical="center" wrapText="1"/>
    </xf>
    <xf numFmtId="0" fontId="5" fillId="0" borderId="0" xfId="0" applyFont="1"/>
    <xf numFmtId="165" fontId="0" fillId="0" borderId="0" xfId="0" applyNumberFormat="1"/>
    <xf numFmtId="44" fontId="6" fillId="0" borderId="0" xfId="1" applyFont="1"/>
    <xf numFmtId="0" fontId="5" fillId="0" borderId="5" xfId="4" applyBorder="1"/>
    <xf numFmtId="165" fontId="5" fillId="0" borderId="5" xfId="4" applyNumberFormat="1" applyBorder="1"/>
    <xf numFmtId="166" fontId="5" fillId="0" borderId="5" xfId="4" applyNumberFormat="1" applyBorder="1"/>
    <xf numFmtId="44" fontId="6" fillId="0" borderId="5" xfId="1" applyFont="1" applyBorder="1"/>
    <xf numFmtId="0" fontId="5" fillId="0" borderId="0" xfId="4" applyBorder="1"/>
    <xf numFmtId="165" fontId="5" fillId="0" borderId="0" xfId="4" applyNumberFormat="1" applyBorder="1"/>
    <xf numFmtId="0" fontId="5" fillId="0" borderId="6" xfId="4" applyBorder="1"/>
    <xf numFmtId="44" fontId="0" fillId="0" borderId="0" xfId="1" applyFont="1"/>
    <xf numFmtId="44" fontId="5" fillId="0" borderId="0" xfId="1" applyFont="1"/>
    <xf numFmtId="44" fontId="5" fillId="0" borderId="4" xfId="1" applyFont="1" applyBorder="1"/>
  </cellXfs>
  <cellStyles count="5">
    <cellStyle name="Currency" xfId="1" builtinId="4"/>
    <cellStyle name="Heading 1" xfId="2" builtinId="16"/>
    <cellStyle name="Heading 2" xfId="3" builtinId="17"/>
    <cellStyle name="Normal" xfId="0" builtinId="0"/>
    <cellStyle name="Total" xfId="4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urs/Accounts/Account%202022-2023/Todber%20Ward%20Cash%20book%20202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s"/>
      <sheetName val="Sheet2"/>
      <sheetName val="Bank Reconciliation"/>
      <sheetName val="Management Account"/>
      <sheetName val="Budget"/>
      <sheetName val="Sheet1"/>
      <sheetName val="Categories List"/>
      <sheetName val="Parame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>
            <v>45016</v>
          </cell>
        </row>
        <row r="5">
          <cell r="I5">
            <v>44834</v>
          </cell>
          <cell r="J5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311E7-E985-46DE-A1B8-B98FC0DBEEEC}">
  <dimension ref="A2:G37"/>
  <sheetViews>
    <sheetView tabSelected="1" workbookViewId="0">
      <selection activeCell="A13" sqref="A13:F17"/>
    </sheetView>
  </sheetViews>
  <sheetFormatPr defaultRowHeight="15" x14ac:dyDescent="0.25"/>
  <cols>
    <col min="1" max="1" width="36.7109375" customWidth="1"/>
    <col min="2" max="2" width="18.42578125" customWidth="1"/>
    <col min="3" max="3" width="12.5703125" customWidth="1"/>
    <col min="4" max="4" width="14.85546875" customWidth="1"/>
    <col min="5" max="5" width="14.140625" customWidth="1"/>
    <col min="7" max="7" width="15.140625" customWidth="1"/>
  </cols>
  <sheetData>
    <row r="2" spans="1:7" x14ac:dyDescent="0.25">
      <c r="A2" t="s">
        <v>11</v>
      </c>
    </row>
    <row r="3" spans="1:7" ht="19.5" x14ac:dyDescent="0.25">
      <c r="A3" s="1" t="s">
        <v>9</v>
      </c>
      <c r="B3" s="1"/>
      <c r="C3" s="1"/>
      <c r="D3" s="1"/>
      <c r="E3" s="2"/>
    </row>
    <row r="4" spans="1:7" ht="94.5" customHeight="1" x14ac:dyDescent="0.25">
      <c r="A4" s="3" t="s">
        <v>0</v>
      </c>
      <c r="B4" s="4" t="s">
        <v>1</v>
      </c>
      <c r="C4" s="4" t="str">
        <f>"Expenditure to " &amp; TEXT(EndOfPeriod,"dd mmm yyyy")</f>
        <v>Expenditure to 30 Sep 2022</v>
      </c>
      <c r="D4" s="4" t="str">
        <f>"Budget Proportion to " &amp; TEXT(EndOfPeriod,"dd mmm yyyy")</f>
        <v>Budget Proportion to 30 Sep 2022</v>
      </c>
      <c r="E4" s="4" t="str">
        <f>"Adverse/ Favourable to "  &amp; TEXT(EndOfPeriod,"dd mmm yyyy")</f>
        <v>Adverse/ Favourable to 30 Sep 2022</v>
      </c>
      <c r="F4" s="4" t="str">
        <f>"Remaining Budget - Year to " &amp; TEXT(YearEnd,"mmmm yyyy")</f>
        <v>Remaining Budget - Year to March 2023</v>
      </c>
      <c r="G4" s="4" t="s">
        <v>2</v>
      </c>
    </row>
    <row r="5" spans="1:7" x14ac:dyDescent="0.25">
      <c r="A5" s="5" t="s">
        <v>3</v>
      </c>
      <c r="B5" s="6">
        <v>780</v>
      </c>
      <c r="C5" s="6">
        <f>IFERROR(SUMIFS([1]!Table24[Expense Amount],[1]!Table24[PeriodNumber],"&lt;=" &amp; [1]Parameters!$J$5,[1]!Table24[[ ]],$A5),"")</f>
        <v>0</v>
      </c>
      <c r="D5" s="6">
        <f>(B5/12)*[1]Parameters!$J$5</f>
        <v>390</v>
      </c>
      <c r="E5" s="6">
        <f>IFERROR(D5-C5,"")</f>
        <v>390</v>
      </c>
      <c r="F5" s="6">
        <f>IFERROR(B5-C5,"")</f>
        <v>780</v>
      </c>
      <c r="G5" s="7">
        <v>600</v>
      </c>
    </row>
    <row r="6" spans="1:7" x14ac:dyDescent="0.25">
      <c r="A6" s="5" t="s">
        <v>4</v>
      </c>
      <c r="B6" s="6">
        <v>300</v>
      </c>
      <c r="C6" s="6">
        <f>IFERROR(SUMIFS([1]!Table24[Expense Amount],[1]!Table24[PeriodNumber],"&lt;=" &amp; [1]Parameters!$J$5,[1]!Table24[[ ]],$A6),"")</f>
        <v>0</v>
      </c>
      <c r="D6" s="6">
        <f>(B6/12)*[1]Parameters!$J$5</f>
        <v>150</v>
      </c>
      <c r="E6" s="6">
        <f t="shared" ref="E6" si="0">D6-C6</f>
        <v>150</v>
      </c>
      <c r="F6" s="6">
        <f t="shared" ref="F6" si="1">B6-C6</f>
        <v>300</v>
      </c>
      <c r="G6" s="7">
        <v>300</v>
      </c>
    </row>
    <row r="7" spans="1:7" x14ac:dyDescent="0.25">
      <c r="A7" s="5" t="s">
        <v>5</v>
      </c>
      <c r="B7" s="6">
        <v>70</v>
      </c>
      <c r="C7" s="6">
        <f>IFERROR(SUMIFS([1]!Table24[Expense Amount],[1]!Table24[PeriodNumber],"&lt;=" &amp; [1]Parameters!$J$5,[1]!Table24[[ ]],$A7),"")</f>
        <v>0</v>
      </c>
      <c r="D7" s="6">
        <f>(B7/12)*[1]Parameters!$J$5</f>
        <v>35</v>
      </c>
      <c r="E7" s="6">
        <f>D7-C7</f>
        <v>35</v>
      </c>
      <c r="F7" s="6">
        <f>B7-C7</f>
        <v>70</v>
      </c>
      <c r="G7" s="7">
        <v>70</v>
      </c>
    </row>
    <row r="8" spans="1:7" x14ac:dyDescent="0.25">
      <c r="A8" s="5" t="s">
        <v>6</v>
      </c>
      <c r="B8" s="6">
        <v>1300</v>
      </c>
      <c r="C8" s="6">
        <f>IFERROR(SUMIFS([1]!Table24[Expense Amount],[1]!Table24[PeriodNumber],"&lt;=" &amp; [1]Parameters!$J$5,[1]!Table24[[ ]],$A8),"")</f>
        <v>0</v>
      </c>
      <c r="D8" s="6">
        <f>(B8/12)*[1]Parameters!$J$5</f>
        <v>650</v>
      </c>
      <c r="E8" s="6">
        <f>D8-C8</f>
        <v>650</v>
      </c>
      <c r="F8" s="6">
        <f>B8-C8</f>
        <v>1300</v>
      </c>
      <c r="G8" s="7">
        <v>100</v>
      </c>
    </row>
    <row r="9" spans="1:7" x14ac:dyDescent="0.25">
      <c r="A9" s="5" t="s">
        <v>7</v>
      </c>
      <c r="B9" s="6">
        <v>1356</v>
      </c>
      <c r="C9" s="6">
        <f>IFERROR(SUMIFS([1]!Table24[Expense Amount],[1]!Table24[PeriodNumber],"&lt;=" &amp; [1]Parameters!$J$5,[1]!Table24[[ ]],$A9),"")</f>
        <v>0</v>
      </c>
      <c r="D9" s="6">
        <f>(B9/12)*[1]Parameters!$J$5</f>
        <v>678</v>
      </c>
      <c r="E9" s="6">
        <f>D9-C9</f>
        <v>678</v>
      </c>
      <c r="F9" s="6">
        <f>B9-C9</f>
        <v>1356</v>
      </c>
      <c r="G9" s="7">
        <v>500</v>
      </c>
    </row>
    <row r="10" spans="1:7" ht="15.75" thickBot="1" x14ac:dyDescent="0.3">
      <c r="A10" s="8" t="s">
        <v>8</v>
      </c>
      <c r="B10" s="9">
        <f t="shared" ref="B10:G10" si="2">SUM(B5:B9)</f>
        <v>3806</v>
      </c>
      <c r="C10" s="10">
        <f t="shared" si="2"/>
        <v>0</v>
      </c>
      <c r="D10" s="9">
        <f t="shared" si="2"/>
        <v>1903</v>
      </c>
      <c r="E10" s="9">
        <f t="shared" si="2"/>
        <v>1903</v>
      </c>
      <c r="F10" s="9">
        <f t="shared" si="2"/>
        <v>3806</v>
      </c>
      <c r="G10" s="11">
        <f t="shared" si="2"/>
        <v>1570</v>
      </c>
    </row>
    <row r="11" spans="1:7" ht="15.75" thickTop="1" x14ac:dyDescent="0.25">
      <c r="A11" s="12"/>
      <c r="B11" s="13"/>
      <c r="C11" s="13"/>
      <c r="D11" s="13"/>
      <c r="E11" s="13"/>
      <c r="F11" s="13"/>
    </row>
    <row r="12" spans="1:7" ht="15.75" thickBot="1" x14ac:dyDescent="0.3">
      <c r="A12" s="14"/>
      <c r="B12" s="13"/>
      <c r="C12" s="13"/>
      <c r="D12" s="13"/>
      <c r="E12" s="13"/>
      <c r="F12" s="6"/>
    </row>
    <row r="13" spans="1:7" ht="15.75" thickTop="1" x14ac:dyDescent="0.25">
      <c r="B13" s="15"/>
    </row>
    <row r="14" spans="1:7" x14ac:dyDescent="0.25">
      <c r="A14" s="5" t="s">
        <v>10</v>
      </c>
      <c r="B14" s="15">
        <v>0</v>
      </c>
    </row>
    <row r="15" spans="1:7" x14ac:dyDescent="0.25">
      <c r="B15" s="16"/>
    </row>
    <row r="16" spans="1:7" x14ac:dyDescent="0.25">
      <c r="A16" s="5" t="s">
        <v>16</v>
      </c>
      <c r="B16" s="16">
        <v>3806</v>
      </c>
    </row>
    <row r="17" spans="1:5" x14ac:dyDescent="0.25">
      <c r="A17" s="5"/>
      <c r="B17" s="16"/>
    </row>
    <row r="18" spans="1:5" x14ac:dyDescent="0.25">
      <c r="A18" s="5" t="s">
        <v>12</v>
      </c>
      <c r="B18" s="16">
        <v>1000</v>
      </c>
      <c r="C18" s="5" t="s">
        <v>13</v>
      </c>
      <c r="D18" s="5"/>
      <c r="E18" s="5"/>
    </row>
    <row r="19" spans="1:5" x14ac:dyDescent="0.25">
      <c r="A19" s="5"/>
      <c r="B19" s="16"/>
    </row>
    <row r="20" spans="1:5" x14ac:dyDescent="0.25">
      <c r="A20" s="5" t="s">
        <v>14</v>
      </c>
      <c r="B20" s="16">
        <v>1300</v>
      </c>
    </row>
    <row r="21" spans="1:5" x14ac:dyDescent="0.25">
      <c r="A21" s="5" t="s">
        <v>15</v>
      </c>
      <c r="B21" s="16">
        <v>1356</v>
      </c>
    </row>
    <row r="22" spans="1:5" x14ac:dyDescent="0.25">
      <c r="A22" s="5"/>
      <c r="B22" s="16"/>
    </row>
    <row r="23" spans="1:5" x14ac:dyDescent="0.25">
      <c r="A23" s="5" t="s">
        <v>17</v>
      </c>
      <c r="B23" s="17">
        <f>SUM(B18:B22)</f>
        <v>3656</v>
      </c>
    </row>
    <row r="24" spans="1:5" x14ac:dyDescent="0.25">
      <c r="A24" s="5"/>
      <c r="B24" s="16"/>
    </row>
    <row r="25" spans="1:5" x14ac:dyDescent="0.25">
      <c r="A25" s="5" t="s">
        <v>18</v>
      </c>
      <c r="B25" s="16">
        <v>50</v>
      </c>
    </row>
    <row r="26" spans="1:5" x14ac:dyDescent="0.25">
      <c r="B26" s="16"/>
    </row>
    <row r="27" spans="1:5" x14ac:dyDescent="0.25">
      <c r="A27" s="5" t="s">
        <v>19</v>
      </c>
      <c r="B27" s="15"/>
    </row>
    <row r="28" spans="1:5" x14ac:dyDescent="0.25">
      <c r="A28" s="5"/>
      <c r="B28" s="15"/>
    </row>
    <row r="29" spans="1:5" x14ac:dyDescent="0.25">
      <c r="A29" s="5" t="s">
        <v>3</v>
      </c>
      <c r="B29" s="16">
        <v>600</v>
      </c>
    </row>
    <row r="30" spans="1:5" x14ac:dyDescent="0.25">
      <c r="A30" s="5" t="s">
        <v>4</v>
      </c>
      <c r="B30" s="16">
        <v>350</v>
      </c>
    </row>
    <row r="31" spans="1:5" x14ac:dyDescent="0.25">
      <c r="A31" s="5" t="s">
        <v>5</v>
      </c>
      <c r="B31" s="16">
        <v>70</v>
      </c>
    </row>
    <row r="32" spans="1:5" x14ac:dyDescent="0.25">
      <c r="A32" s="5" t="s">
        <v>6</v>
      </c>
      <c r="B32" s="16">
        <v>100</v>
      </c>
    </row>
    <row r="33" spans="1:2" x14ac:dyDescent="0.25">
      <c r="A33" s="5" t="s">
        <v>7</v>
      </c>
      <c r="B33" s="16">
        <v>500</v>
      </c>
    </row>
    <row r="34" spans="1:2" x14ac:dyDescent="0.25">
      <c r="B34" s="17">
        <f>SUM(B29:B33)</f>
        <v>1620</v>
      </c>
    </row>
    <row r="35" spans="1:2" x14ac:dyDescent="0.25">
      <c r="B35" s="15"/>
    </row>
    <row r="36" spans="1:2" x14ac:dyDescent="0.25">
      <c r="B36" s="15"/>
    </row>
    <row r="37" spans="1:2" x14ac:dyDescent="0.25">
      <c r="A37" t="s">
        <v>20</v>
      </c>
    </row>
  </sheetData>
  <mergeCells count="1">
    <mergeCell ref="A3:D3"/>
  </mergeCells>
  <conditionalFormatting sqref="E5:E12 F5:F11">
    <cfRule type="cellIs" dxfId="0" priority="2" operator="lessThan">
      <formula>0</formula>
    </cfRule>
  </conditionalFormatting>
  <dataValidations count="2">
    <dataValidation type="list" allowBlank="1" showInputMessage="1" promptTitle="Categories" prompt="Select a category from the drop-down list." sqref="A6:A12 A30:A33" xr:uid="{FB68FEA4-5207-481D-8D6F-E995C30757CE}">
      <formula1>INDIRECT("CategoryTable[Name]")</formula1>
    </dataValidation>
    <dataValidation type="list" allowBlank="1" showInputMessage="1" showErrorMessage="1" sqref="A5 A29" xr:uid="{87DEFB9F-1535-4522-9462-CB50093550F4}">
      <formula1>INDIRECT("CategoryTable[Name]")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dcterms:created xsi:type="dcterms:W3CDTF">2022-09-21T09:55:51Z</dcterms:created>
  <dcterms:modified xsi:type="dcterms:W3CDTF">2022-09-21T10:17:14Z</dcterms:modified>
</cp:coreProperties>
</file>